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eidelta.just.sise/dhs/webdav/62ccec32a0eca3d4b276a45f723c2914941c904c/47501284235/fe4fa844-f917-4672-a918-b0d691fee0c0/"/>
    </mc:Choice>
  </mc:AlternateContent>
  <xr:revisionPtr revIDLastSave="0" documentId="13_ncr:1_{289CB061-2DA3-481E-914D-2C47CE8E4E7A}" xr6:coauthVersionLast="47" xr6:coauthVersionMax="47" xr10:uidLastSave="{00000000-0000-0000-0000-000000000000}"/>
  <bookViews>
    <workbookView xWindow="-110" yWindow="-110" windowWidth="19420" windowHeight="10420" xr2:uid="{9A718930-66A5-49A8-814C-07C7E1AC3DCB}"/>
  </bookViews>
  <sheets>
    <sheet name="EKEI 24 EA JuM 29.12.24 KK 89" sheetId="1" r:id="rId1"/>
  </sheets>
  <externalReferences>
    <externalReference r:id="rId2"/>
    <externalReference r:id="rId3"/>
  </externalReferences>
  <definedNames>
    <definedName name="_xlnm._FilterDatabase" localSheetId="0" hidden="1">'EKEI 24 EA JuM 29.12.24 KK 89'!#REF!</definedName>
    <definedName name="EnteredCostElement" localSheetId="0">#REF!</definedName>
    <definedName name="EnteredCostElement">#REF!</definedName>
    <definedName name="Header" localSheetId="0">#REF!</definedName>
    <definedName name="Header">#REF!</definedName>
    <definedName name="keeled">OFFSET([1]tõlge!$A$1,0,1,1,COUNTA([1]tõlge!$1:$1)-1)</definedName>
    <definedName name="Period" localSheetId="0">#REF!</definedName>
    <definedName name="Period">#REF!</definedName>
    <definedName name="PeriodLevel" localSheetId="0">#REF!</definedName>
    <definedName name="PeriodLevel">#REF!</definedName>
    <definedName name="_xlnm.Print_Area" localSheetId="0">'EKEI 24 EA JuM 29.12.24 KK 89'!$A$1:$F$56</definedName>
    <definedName name="Programm">[2]Andmestik!$A$2:$A$43</definedName>
    <definedName name="Scenario" localSheetId="0">#REF!</definedName>
    <definedName name="Scenario">#REF!</definedName>
    <definedName name="ScenarioLevel" localSheetId="0">#REF!</definedName>
    <definedName name="ScenarioLev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5" i="1"/>
  <c r="F41" i="1"/>
  <c r="F6" i="1" s="1"/>
  <c r="F36" i="1"/>
  <c r="F33" i="1"/>
  <c r="F32" i="1"/>
  <c r="F31" i="1"/>
  <c r="F28" i="1"/>
  <c r="F25" i="1"/>
  <c r="F22" i="1"/>
  <c r="F16" i="1"/>
  <c r="F15" i="1" s="1"/>
  <c r="F10" i="1"/>
  <c r="F8" i="1"/>
  <c r="F7" i="1"/>
  <c r="F21" i="1" l="1"/>
  <c r="F19" i="1" s="1"/>
  <c r="F18" i="1" s="1"/>
  <c r="F5" i="1" s="1"/>
  <c r="F4" i="1" s="1"/>
  <c r="F3" i="1" s="1"/>
  <c r="F20" i="1" l="1"/>
</calcChain>
</file>

<file path=xl/sharedStrings.xml><?xml version="1.0" encoding="utf-8"?>
<sst xmlns="http://schemas.openxmlformats.org/spreadsheetml/2006/main" count="84" uniqueCount="52">
  <si>
    <t>Eelarvekonto nimetus</t>
  </si>
  <si>
    <t>Asutus</t>
  </si>
  <si>
    <t>Eelarve liik</t>
  </si>
  <si>
    <t>Objekt</t>
  </si>
  <si>
    <t>Eelarve konto</t>
  </si>
  <si>
    <t xml:space="preserve">2024. a eelarve </t>
  </si>
  <si>
    <t>Eesti Kohtuekspertiisi Instituut</t>
  </si>
  <si>
    <t>KULUD</t>
  </si>
  <si>
    <t>Programmi tegevus: Kriminaalpoliitika kujundamine ja elluviimine, sh ennetus</t>
  </si>
  <si>
    <t>Käibemaks</t>
  </si>
  <si>
    <t>INVESTEERINGUD</t>
  </si>
  <si>
    <t>sh investeeringute käibemaks</t>
  </si>
  <si>
    <t>Toetused</t>
  </si>
  <si>
    <t>sh liikmemaksud (ENFSI)</t>
  </si>
  <si>
    <t>J30</t>
  </si>
  <si>
    <t>20</t>
  </si>
  <si>
    <t>SE000003</t>
  </si>
  <si>
    <t>Tööjõukulud</t>
  </si>
  <si>
    <t>Kindlaksmääratud tööjõukulud</t>
  </si>
  <si>
    <t>Tegevuskulud, v.a tööjõukulud</t>
  </si>
  <si>
    <t>Majandamiskulud</t>
  </si>
  <si>
    <t xml:space="preserve">Majandamiskulud </t>
  </si>
  <si>
    <t>Administreerimiskulud</t>
  </si>
  <si>
    <t>Lähetuskulud</t>
  </si>
  <si>
    <t>Koolituskulud</t>
  </si>
  <si>
    <t>Kinnistute, hoonete ja ruumide majandamiskulud</t>
  </si>
  <si>
    <t>sh Ristiku 1 Pärnu</t>
  </si>
  <si>
    <t>sh Ravila 19, Tartu</t>
  </si>
  <si>
    <t>Sõidukite majandamiskulud</t>
  </si>
  <si>
    <t>Info- ja kommunikatsiooni tehnoloogia kulud</t>
  </si>
  <si>
    <t>Inventari majandamiskulud</t>
  </si>
  <si>
    <t>Masinate ja seadmete majandamiskulud</t>
  </si>
  <si>
    <t>Meditsiini- ja hügieenikulud</t>
  </si>
  <si>
    <t>sh kohtupsühhiaatria ekspertiis</t>
  </si>
  <si>
    <t>Eri- ja vormiriietus</t>
  </si>
  <si>
    <t>Muu erivarustus ja erimaterjalid</t>
  </si>
  <si>
    <t>Mitmesugused majanduskulud</t>
  </si>
  <si>
    <t>RKAS</t>
  </si>
  <si>
    <t>SE000028</t>
  </si>
  <si>
    <t>sh majandamiskulude käibemaks</t>
  </si>
  <si>
    <t>sh RKAS käibemaks</t>
  </si>
  <si>
    <t>Investeeringud</t>
  </si>
  <si>
    <t>Masinad ja seadmed</t>
  </si>
  <si>
    <t>IN004000</t>
  </si>
  <si>
    <t>Investeeringute käibemaks</t>
  </si>
  <si>
    <t>Tuludest sõltuvad vahendid</t>
  </si>
  <si>
    <t>J31</t>
  </si>
  <si>
    <t>Amortisatsioon</t>
  </si>
  <si>
    <t>Energiasäästumeetme rakendamise rahastus</t>
  </si>
  <si>
    <t>SR030138</t>
  </si>
  <si>
    <t>KINNITATUD 07.01.2025 
KK nr 2</t>
  </si>
  <si>
    <t>JuM 29.12.2024 KK nr 8 Lisa 3  alusel muudetud EKEI eelarve 2024+eelarve muudatused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</si>
</sst>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u/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0" tint="-4.9989318521683403E-2"/>
      <name val="Calibri"/>
      <family val="2"/>
      <charset val="186"/>
      <scheme val="minor"/>
    </font>
    <font>
      <sz val="10"/>
      <name val="Arial"/>
      <family val="2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sz val="9"/>
      <color theme="1"/>
      <name val="Arial"/>
      <family val="2"/>
      <charset val="186"/>
    </font>
    <font>
      <sz val="8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0" fillId="0" borderId="0"/>
    <xf numFmtId="164" fontId="1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2" borderId="2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3" fontId="10" fillId="0" borderId="1" xfId="1" applyNumberFormat="1" applyFont="1" applyBorder="1"/>
    <xf numFmtId="3" fontId="7" fillId="0" borderId="1" xfId="2" applyNumberFormat="1" applyFont="1" applyBorder="1"/>
    <xf numFmtId="3" fontId="3" fillId="0" borderId="1" xfId="2" applyNumberFormat="1" applyFont="1" applyBorder="1"/>
    <xf numFmtId="3" fontId="9" fillId="0" borderId="1" xfId="1" applyNumberFormat="1" applyFont="1" applyBorder="1"/>
    <xf numFmtId="3" fontId="9" fillId="0" borderId="1" xfId="2" applyNumberFormat="1" applyFont="1" applyBorder="1"/>
    <xf numFmtId="0" fontId="1" fillId="0" borderId="3" xfId="1" applyBorder="1"/>
    <xf numFmtId="3" fontId="18" fillId="0" borderId="1" xfId="2" applyNumberFormat="1" applyFont="1" applyBorder="1"/>
    <xf numFmtId="3" fontId="19" fillId="0" borderId="1" xfId="1" applyNumberFormat="1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/>
    </xf>
    <xf numFmtId="3" fontId="18" fillId="3" borderId="4" xfId="4" applyNumberFormat="1" applyFont="1" applyFill="1" applyBorder="1" applyAlignment="1">
      <alignment horizontal="right" vertical="center"/>
    </xf>
    <xf numFmtId="3" fontId="18" fillId="3" borderId="4" xfId="5" applyNumberFormat="1" applyFont="1" applyFill="1" applyBorder="1" applyAlignment="1">
      <alignment horizontal="right" vertical="center"/>
    </xf>
    <xf numFmtId="0" fontId="9" fillId="0" borderId="0" xfId="2" applyFont="1"/>
    <xf numFmtId="3" fontId="22" fillId="3" borderId="4" xfId="5" applyNumberFormat="1" applyFont="1" applyFill="1" applyBorder="1" applyAlignment="1">
      <alignment horizontal="right" vertical="center"/>
    </xf>
    <xf numFmtId="3" fontId="23" fillId="3" borderId="4" xfId="5" applyNumberFormat="1" applyFont="1" applyFill="1" applyBorder="1" applyAlignment="1">
      <alignment horizontal="right" vertical="center"/>
    </xf>
    <xf numFmtId="3" fontId="17" fillId="0" borderId="1" xfId="2" applyNumberFormat="1" applyFont="1" applyBorder="1"/>
    <xf numFmtId="3" fontId="2" fillId="0" borderId="1" xfId="2" applyNumberFormat="1" applyFont="1" applyBorder="1"/>
    <xf numFmtId="0" fontId="9" fillId="0" borderId="0" xfId="2" applyFont="1" applyAlignment="1">
      <alignment horizontal="center"/>
    </xf>
    <xf numFmtId="0" fontId="24" fillId="0" borderId="0" xfId="1" applyFont="1"/>
    <xf numFmtId="0" fontId="9" fillId="0" borderId="1" xfId="2" applyFont="1" applyBorder="1" applyAlignment="1">
      <alignment horizontal="left" indent="1"/>
    </xf>
    <xf numFmtId="0" fontId="9" fillId="0" borderId="3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3" fontId="17" fillId="0" borderId="5" xfId="2" applyNumberFormat="1" applyFont="1" applyBorder="1"/>
    <xf numFmtId="0" fontId="1" fillId="0" borderId="0" xfId="1" applyAlignment="1">
      <alignment vertical="center"/>
    </xf>
    <xf numFmtId="0" fontId="1" fillId="2" borderId="6" xfId="1" applyFill="1" applyBorder="1" applyAlignment="1">
      <alignment horizontal="center" vertical="center" wrapText="1"/>
    </xf>
    <xf numFmtId="0" fontId="8" fillId="0" borderId="3" xfId="1" applyFont="1" applyBorder="1"/>
    <xf numFmtId="0" fontId="11" fillId="0" borderId="3" xfId="1" applyFont="1" applyBorder="1"/>
    <xf numFmtId="0" fontId="12" fillId="0" borderId="3" xfId="1" applyFont="1" applyBorder="1"/>
    <xf numFmtId="0" fontId="13" fillId="0" borderId="3" xfId="1" applyFont="1" applyBorder="1" applyAlignment="1">
      <alignment horizontal="left" indent="1"/>
    </xf>
    <xf numFmtId="0" fontId="14" fillId="0" borderId="3" xfId="1" applyFont="1" applyBorder="1" applyAlignment="1">
      <alignment horizontal="center" vertical="center" wrapText="1"/>
    </xf>
    <xf numFmtId="0" fontId="15" fillId="0" borderId="3" xfId="2" applyFont="1" applyBorder="1"/>
    <xf numFmtId="0" fontId="16" fillId="0" borderId="3" xfId="2" applyFont="1" applyBorder="1" applyAlignment="1">
      <alignment horizontal="left" indent="2"/>
    </xf>
    <xf numFmtId="0" fontId="14" fillId="0" borderId="7" xfId="1" applyFont="1" applyBorder="1" applyAlignment="1">
      <alignment vertical="center" wrapText="1"/>
    </xf>
    <xf numFmtId="3" fontId="17" fillId="0" borderId="8" xfId="2" applyNumberFormat="1" applyFont="1" applyBorder="1"/>
    <xf numFmtId="0" fontId="9" fillId="0" borderId="3" xfId="2" applyFont="1" applyBorder="1" applyAlignment="1">
      <alignment horizontal="left" indent="1"/>
    </xf>
    <xf numFmtId="3" fontId="9" fillId="0" borderId="8" xfId="2" applyNumberFormat="1" applyFont="1" applyBorder="1"/>
    <xf numFmtId="0" fontId="21" fillId="3" borderId="7" xfId="3" applyFont="1" applyFill="1" applyBorder="1" applyAlignment="1">
      <alignment horizontal="left" vertical="center"/>
    </xf>
    <xf numFmtId="0" fontId="22" fillId="3" borderId="7" xfId="3" applyFont="1" applyFill="1" applyBorder="1" applyAlignment="1">
      <alignment vertical="center"/>
    </xf>
    <xf numFmtId="0" fontId="22" fillId="3" borderId="7" xfId="3" applyFont="1" applyFill="1" applyBorder="1" applyAlignment="1">
      <alignment vertical="center" wrapText="1"/>
    </xf>
    <xf numFmtId="0" fontId="22" fillId="3" borderId="7" xfId="3" applyFont="1" applyFill="1" applyBorder="1" applyAlignment="1">
      <alignment horizontal="right" vertical="center"/>
    </xf>
    <xf numFmtId="0" fontId="17" fillId="0" borderId="3" xfId="2" applyFont="1" applyBorder="1" applyAlignment="1">
      <alignment horizontal="left" indent="1"/>
    </xf>
    <xf numFmtId="0" fontId="9" fillId="0" borderId="0" xfId="2" applyFont="1" applyBorder="1" applyAlignment="1">
      <alignment horizontal="center"/>
    </xf>
    <xf numFmtId="0" fontId="15" fillId="0" borderId="9" xfId="2" applyFont="1" applyBorder="1"/>
    <xf numFmtId="0" fontId="14" fillId="0" borderId="3" xfId="1" applyFont="1" applyBorder="1" applyAlignment="1">
      <alignment vertical="center" wrapText="1"/>
    </xf>
    <xf numFmtId="3" fontId="9" fillId="0" borderId="8" xfId="1" applyNumberFormat="1" applyFont="1" applyBorder="1"/>
    <xf numFmtId="0" fontId="15" fillId="4" borderId="3" xfId="2" applyFont="1" applyFill="1" applyBorder="1"/>
    <xf numFmtId="0" fontId="9" fillId="4" borderId="1" xfId="2" applyFont="1" applyFill="1" applyBorder="1" applyAlignment="1">
      <alignment horizontal="center"/>
    </xf>
    <xf numFmtId="3" fontId="17" fillId="4" borderId="8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 wrapText="1"/>
    </xf>
    <xf numFmtId="0" fontId="26" fillId="0" borderId="0" xfId="1" applyFont="1" applyAlignment="1">
      <alignment horizontal="right" vertical="center" wrapText="1"/>
    </xf>
  </cellXfs>
  <cellStyles count="6">
    <cellStyle name="Koma 2" xfId="4" xr:uid="{6ACDCFD7-CC13-48CB-BC64-0B3615E3B316}"/>
    <cellStyle name="Koma 6" xfId="5" xr:uid="{27B5A989-834A-4122-9472-C09AAFF84734}"/>
    <cellStyle name="Normaallaad" xfId="0" builtinId="0"/>
    <cellStyle name="Normaallaad 2 2 2 2" xfId="2" xr:uid="{46A112F2-BCA9-4952-8B31-35CE3C199E35}"/>
    <cellStyle name="Normaallaad 3 2" xfId="1" xr:uid="{1E3EBEF9-CEEF-4629-BF94-937E0BD87795}"/>
    <cellStyle name="Normaallaad 8" xfId="3" xr:uid="{3DD9C52D-C520-400F-ACCB-E55A1929ABC5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keiuser$/ivar.prits/My%20Documents/Finantsasjad%202014/Finantsasjad%202014/Vitali/EKEI%20eelarve%202013%20Palgad+hindamine+kutsetasemed%205%2010%2012%20&#220;L%209%20%20oktoobriks%203%20Tart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ssejuhatus"/>
      <sheetName val="Põhireeglid1"/>
      <sheetName val="Põhireeglid2"/>
      <sheetName val="Hindamistabelid.int"/>
      <sheetName val="A.int"/>
      <sheetName val="B.int"/>
      <sheetName val="C.int"/>
      <sheetName val="D.int"/>
      <sheetName val="E.int"/>
      <sheetName val="F.int"/>
      <sheetName val="G.int"/>
      <sheetName val="Hindamistabelid.füüs"/>
      <sheetName val="A.füüs"/>
      <sheetName val="B.füüs"/>
      <sheetName val="C.füüs"/>
      <sheetName val="D.füüs"/>
      <sheetName val="E.füüs"/>
      <sheetName val="F.füüs"/>
      <sheetName val="G.füüs"/>
      <sheetName val="H.füüs"/>
      <sheetName val="tõlge"/>
      <sheetName val="Ametikirjeldus"/>
      <sheetName val="Palk2013 (8.10)"/>
      <sheetName val="Palk2013"/>
      <sheetName val="Ametikohtade hindamine"/>
      <sheetName val="JM kutsemäärus"/>
      <sheetName val="Parameetrid"/>
      <sheetName val="HINDAMINE"/>
      <sheetName val="arstid"/>
      <sheetName val="Art 50"/>
      <sheetName val="Leht2"/>
      <sheetName val="EKEI eelarve 2013 Palgad+hind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Võti</v>
          </cell>
          <cell r="B1" t="str">
            <v>Eesti</v>
          </cell>
        </row>
      </sheetData>
      <sheetData sheetId="21" refreshError="1"/>
      <sheetData sheetId="22" refreshError="1"/>
      <sheetData sheetId="23" refreshError="1"/>
      <sheetData sheetId="24">
        <row r="5">
          <cell r="AG5">
            <v>2763.1335152565471</v>
          </cell>
        </row>
      </sheetData>
      <sheetData sheetId="25">
        <row r="9">
          <cell r="I9">
            <v>42000</v>
          </cell>
        </row>
      </sheetData>
      <sheetData sheetId="26" refreshError="1"/>
      <sheetData sheetId="27" refreshError="1"/>
      <sheetData sheetId="28">
        <row r="50">
          <cell r="AA50">
            <v>39284.89943533334</v>
          </cell>
        </row>
      </sheetData>
      <sheetData sheetId="29">
        <row r="10">
          <cell r="A10" t="str">
            <v>2013. a eelarve = 2012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8B65-1B9E-4796-8D2D-94D192C52F19}">
  <sheetPr codeName="Leht17"/>
  <dimension ref="A1:F167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.1796875" defaultRowHeight="14.5" x14ac:dyDescent="0.35"/>
  <cols>
    <col min="1" max="1" width="49.90625" style="3" customWidth="1"/>
    <col min="2" max="3" width="9.1796875" style="3"/>
    <col min="4" max="4" width="10.26953125" style="3" customWidth="1"/>
    <col min="5" max="5" width="9.1796875" style="3"/>
    <col min="6" max="6" width="13" style="3" customWidth="1"/>
    <col min="7" max="16384" width="9.1796875" style="3"/>
  </cols>
  <sheetData>
    <row r="1" spans="1:6" ht="43.5" customHeight="1" x14ac:dyDescent="0.35">
      <c r="A1" s="55" t="s">
        <v>51</v>
      </c>
      <c r="B1" s="1"/>
      <c r="C1" s="2"/>
      <c r="D1" s="2"/>
      <c r="E1" s="56"/>
      <c r="F1" s="57" t="s">
        <v>50</v>
      </c>
    </row>
    <row r="2" spans="1:6" ht="31" x14ac:dyDescent="0.35">
      <c r="A2" s="31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</row>
    <row r="3" spans="1:6" ht="17" x14ac:dyDescent="0.4">
      <c r="A3" s="32" t="s">
        <v>6</v>
      </c>
      <c r="B3" s="7"/>
      <c r="C3" s="7"/>
      <c r="D3" s="7"/>
      <c r="E3" s="7"/>
      <c r="F3" s="8">
        <f>F4+F7</f>
        <v>12907243.665999999</v>
      </c>
    </row>
    <row r="4" spans="1:6" ht="17" x14ac:dyDescent="0.4">
      <c r="A4" s="32" t="s">
        <v>7</v>
      </c>
      <c r="B4" s="7"/>
      <c r="C4" s="7"/>
      <c r="D4" s="7"/>
      <c r="E4" s="7"/>
      <c r="F4" s="8">
        <f>F5+F6</f>
        <v>10819594.665999999</v>
      </c>
    </row>
    <row r="5" spans="1:6" ht="15.5" x14ac:dyDescent="0.35">
      <c r="A5" s="33" t="s">
        <v>8</v>
      </c>
      <c r="B5" s="7"/>
      <c r="C5" s="7"/>
      <c r="D5" s="7"/>
      <c r="E5" s="7"/>
      <c r="F5" s="9">
        <f>F10+F13+F15+F18+F51+F52+F56</f>
        <v>10094839</v>
      </c>
    </row>
    <row r="6" spans="1:6" ht="15.5" x14ac:dyDescent="0.35">
      <c r="A6" s="34" t="s">
        <v>9</v>
      </c>
      <c r="B6" s="7"/>
      <c r="C6" s="7"/>
      <c r="D6" s="7"/>
      <c r="E6" s="7"/>
      <c r="F6" s="10">
        <f>F41+F47+F53</f>
        <v>724755.66599999997</v>
      </c>
    </row>
    <row r="7" spans="1:6" ht="17" x14ac:dyDescent="0.4">
      <c r="A7" s="32" t="s">
        <v>10</v>
      </c>
      <c r="B7" s="7"/>
      <c r="C7" s="7"/>
      <c r="D7" s="7"/>
      <c r="E7" s="7"/>
      <c r="F7" s="8">
        <f>F46+F50+F54</f>
        <v>2087649</v>
      </c>
    </row>
    <row r="8" spans="1:6" ht="15.5" x14ac:dyDescent="0.35">
      <c r="A8" s="35" t="s">
        <v>11</v>
      </c>
      <c r="B8" s="7"/>
      <c r="C8" s="7"/>
      <c r="D8" s="7"/>
      <c r="E8" s="7"/>
      <c r="F8" s="9">
        <f>F47+F54</f>
        <v>4000</v>
      </c>
    </row>
    <row r="9" spans="1:6" ht="14.25" customHeight="1" x14ac:dyDescent="0.35">
      <c r="A9" s="36"/>
      <c r="B9" s="7"/>
      <c r="C9" s="7"/>
      <c r="D9" s="7"/>
      <c r="E9" s="7"/>
      <c r="F9" s="11"/>
    </row>
    <row r="10" spans="1:6" ht="15.5" x14ac:dyDescent="0.35">
      <c r="A10" s="37" t="s">
        <v>12</v>
      </c>
      <c r="B10" s="7"/>
      <c r="C10" s="7"/>
      <c r="D10" s="7"/>
      <c r="E10" s="7"/>
      <c r="F10" s="9">
        <f>F11</f>
        <v>3804</v>
      </c>
    </row>
    <row r="11" spans="1:6" x14ac:dyDescent="0.35">
      <c r="A11" s="38" t="s">
        <v>13</v>
      </c>
      <c r="B11" s="7" t="s">
        <v>14</v>
      </c>
      <c r="C11" s="7" t="s">
        <v>15</v>
      </c>
      <c r="D11" s="7" t="s">
        <v>16</v>
      </c>
      <c r="E11" s="7">
        <v>45</v>
      </c>
      <c r="F11" s="12">
        <v>3804</v>
      </c>
    </row>
    <row r="12" spans="1:6" x14ac:dyDescent="0.35">
      <c r="A12" s="39"/>
      <c r="B12" s="7"/>
      <c r="C12" s="7"/>
      <c r="D12" s="7"/>
      <c r="E12" s="7"/>
      <c r="F12" s="11"/>
    </row>
    <row r="13" spans="1:6" x14ac:dyDescent="0.35">
      <c r="A13" s="52" t="s">
        <v>48</v>
      </c>
      <c r="B13" s="53" t="s">
        <v>14</v>
      </c>
      <c r="C13" s="53">
        <v>20</v>
      </c>
      <c r="D13" s="53" t="s">
        <v>49</v>
      </c>
      <c r="E13" s="53">
        <v>55</v>
      </c>
      <c r="F13" s="54">
        <v>7490</v>
      </c>
    </row>
    <row r="14" spans="1:6" x14ac:dyDescent="0.35">
      <c r="A14" s="50"/>
      <c r="B14" s="7"/>
      <c r="C14" s="7"/>
      <c r="D14" s="7"/>
      <c r="E14" s="7"/>
      <c r="F14" s="51"/>
    </row>
    <row r="15" spans="1:6" x14ac:dyDescent="0.35">
      <c r="A15" s="37" t="s">
        <v>17</v>
      </c>
      <c r="B15" s="7"/>
      <c r="C15" s="7"/>
      <c r="D15" s="7"/>
      <c r="E15" s="7"/>
      <c r="F15" s="40">
        <f>F16</f>
        <v>5891075</v>
      </c>
    </row>
    <row r="16" spans="1:6" x14ac:dyDescent="0.35">
      <c r="A16" s="41" t="s">
        <v>18</v>
      </c>
      <c r="B16" s="7" t="s">
        <v>14</v>
      </c>
      <c r="C16" s="7">
        <v>20</v>
      </c>
      <c r="D16" s="7"/>
      <c r="E16" s="7">
        <v>50</v>
      </c>
      <c r="F16" s="42">
        <f>5756680+134395</f>
        <v>5891075</v>
      </c>
    </row>
    <row r="17" spans="1:6" x14ac:dyDescent="0.35">
      <c r="A17" s="41"/>
      <c r="B17" s="7"/>
      <c r="C17" s="7"/>
      <c r="D17" s="7"/>
      <c r="E17" s="7"/>
      <c r="F17" s="11"/>
    </row>
    <row r="18" spans="1:6" x14ac:dyDescent="0.35">
      <c r="A18" s="37" t="s">
        <v>19</v>
      </c>
      <c r="B18" s="7"/>
      <c r="C18" s="7"/>
      <c r="D18" s="7"/>
      <c r="E18" s="7"/>
      <c r="F18" s="22">
        <f>SUM(F19,F39)</f>
        <v>3687388</v>
      </c>
    </row>
    <row r="19" spans="1:6" x14ac:dyDescent="0.35">
      <c r="A19" s="41" t="s">
        <v>20</v>
      </c>
      <c r="B19" s="7" t="s">
        <v>14</v>
      </c>
      <c r="C19" s="7">
        <v>20</v>
      </c>
      <c r="D19" s="7"/>
      <c r="E19" s="7">
        <v>55</v>
      </c>
      <c r="F19" s="14">
        <f>F21</f>
        <v>2230390</v>
      </c>
    </row>
    <row r="20" spans="1:6" x14ac:dyDescent="0.35">
      <c r="A20" s="41"/>
      <c r="B20" s="7"/>
      <c r="C20" s="7"/>
      <c r="D20" s="7"/>
      <c r="E20" s="7"/>
      <c r="F20" s="15">
        <f>F21-F19</f>
        <v>0</v>
      </c>
    </row>
    <row r="21" spans="1:6" x14ac:dyDescent="0.35">
      <c r="A21" s="43" t="s">
        <v>21</v>
      </c>
      <c r="B21" s="16" t="s">
        <v>14</v>
      </c>
      <c r="C21" s="16">
        <v>20</v>
      </c>
      <c r="D21" s="16"/>
      <c r="E21" s="16">
        <v>55</v>
      </c>
      <c r="F21" s="17">
        <f>SUM(F22:F24,F25,F28,F29,F30,F31,F32,F35,F36,F37)</f>
        <v>2230390</v>
      </c>
    </row>
    <row r="22" spans="1:6" x14ac:dyDescent="0.35">
      <c r="A22" s="44" t="s">
        <v>22</v>
      </c>
      <c r="B22" s="16" t="s">
        <v>14</v>
      </c>
      <c r="C22" s="16">
        <v>20</v>
      </c>
      <c r="D22" s="16"/>
      <c r="E22" s="16">
        <v>5500</v>
      </c>
      <c r="F22" s="18">
        <f>96000-735</f>
        <v>95265</v>
      </c>
    </row>
    <row r="23" spans="1:6" x14ac:dyDescent="0.35">
      <c r="A23" s="44" t="s">
        <v>23</v>
      </c>
      <c r="B23" s="16" t="s">
        <v>14</v>
      </c>
      <c r="C23" s="16">
        <v>20</v>
      </c>
      <c r="D23" s="16"/>
      <c r="E23" s="16">
        <v>5503</v>
      </c>
      <c r="F23" s="18">
        <v>40000</v>
      </c>
    </row>
    <row r="24" spans="1:6" x14ac:dyDescent="0.35">
      <c r="A24" s="44" t="s">
        <v>24</v>
      </c>
      <c r="B24" s="16" t="s">
        <v>14</v>
      </c>
      <c r="C24" s="16">
        <v>20</v>
      </c>
      <c r="D24" s="16"/>
      <c r="E24" s="16">
        <v>5504</v>
      </c>
      <c r="F24" s="18">
        <v>175000</v>
      </c>
    </row>
    <row r="25" spans="1:6" s="19" customFormat="1" ht="13" x14ac:dyDescent="0.3">
      <c r="A25" s="45" t="s">
        <v>25</v>
      </c>
      <c r="B25" s="16" t="s">
        <v>14</v>
      </c>
      <c r="C25" s="16">
        <v>20</v>
      </c>
      <c r="D25" s="16"/>
      <c r="E25" s="16">
        <v>5511</v>
      </c>
      <c r="F25" s="18">
        <f>SUM(F26:F27)+25000</f>
        <v>140000</v>
      </c>
    </row>
    <row r="26" spans="1:6" s="19" customFormat="1" ht="13" x14ac:dyDescent="0.3">
      <c r="A26" s="46" t="s">
        <v>26</v>
      </c>
      <c r="B26" s="16" t="s">
        <v>14</v>
      </c>
      <c r="C26" s="16">
        <v>20</v>
      </c>
      <c r="D26" s="16"/>
      <c r="E26" s="16"/>
      <c r="F26" s="20">
        <v>35000</v>
      </c>
    </row>
    <row r="27" spans="1:6" s="19" customFormat="1" ht="13" x14ac:dyDescent="0.3">
      <c r="A27" s="46" t="s">
        <v>27</v>
      </c>
      <c r="B27" s="16" t="s">
        <v>14</v>
      </c>
      <c r="C27" s="16">
        <v>20</v>
      </c>
      <c r="D27" s="16"/>
      <c r="E27" s="16"/>
      <c r="F27" s="20">
        <v>80000</v>
      </c>
    </row>
    <row r="28" spans="1:6" s="19" customFormat="1" ht="13" x14ac:dyDescent="0.3">
      <c r="A28" s="44" t="s">
        <v>28</v>
      </c>
      <c r="B28" s="16" t="s">
        <v>14</v>
      </c>
      <c r="C28" s="16">
        <v>20</v>
      </c>
      <c r="D28" s="16"/>
      <c r="E28" s="16">
        <v>5513</v>
      </c>
      <c r="F28" s="18">
        <f>15000+18*1900</f>
        <v>49200</v>
      </c>
    </row>
    <row r="29" spans="1:6" s="19" customFormat="1" ht="13" x14ac:dyDescent="0.3">
      <c r="A29" s="45" t="s">
        <v>29</v>
      </c>
      <c r="B29" s="16" t="s">
        <v>14</v>
      </c>
      <c r="C29" s="16">
        <v>20</v>
      </c>
      <c r="D29" s="16"/>
      <c r="E29" s="16">
        <v>5514</v>
      </c>
      <c r="F29" s="18">
        <v>115295</v>
      </c>
    </row>
    <row r="30" spans="1:6" x14ac:dyDescent="0.35">
      <c r="A30" s="44" t="s">
        <v>30</v>
      </c>
      <c r="B30" s="16" t="s">
        <v>14</v>
      </c>
      <c r="C30" s="16">
        <v>20</v>
      </c>
      <c r="D30" s="16"/>
      <c r="E30" s="16">
        <v>5515</v>
      </c>
      <c r="F30" s="18">
        <v>80000</v>
      </c>
    </row>
    <row r="31" spans="1:6" x14ac:dyDescent="0.35">
      <c r="A31" s="45" t="s">
        <v>31</v>
      </c>
      <c r="B31" s="16" t="s">
        <v>14</v>
      </c>
      <c r="C31" s="16">
        <v>20</v>
      </c>
      <c r="D31" s="16"/>
      <c r="E31" s="16">
        <v>5516</v>
      </c>
      <c r="F31" s="18">
        <f>185000-50000</f>
        <v>135000</v>
      </c>
    </row>
    <row r="32" spans="1:6" x14ac:dyDescent="0.35">
      <c r="A32" s="44" t="s">
        <v>32</v>
      </c>
      <c r="B32" s="16" t="s">
        <v>14</v>
      </c>
      <c r="C32" s="16">
        <v>20</v>
      </c>
      <c r="D32" s="16"/>
      <c r="E32" s="16">
        <v>5522</v>
      </c>
      <c r="F32" s="18">
        <f>742630-220000</f>
        <v>522630</v>
      </c>
    </row>
    <row r="33" spans="1:6" x14ac:dyDescent="0.35">
      <c r="A33" s="46" t="s">
        <v>33</v>
      </c>
      <c r="B33" s="16" t="s">
        <v>14</v>
      </c>
      <c r="C33" s="16">
        <v>20</v>
      </c>
      <c r="D33" s="16"/>
      <c r="E33" s="16">
        <v>552220</v>
      </c>
      <c r="F33" s="21">
        <f>465000+257630</f>
        <v>722630</v>
      </c>
    </row>
    <row r="34" spans="1:6" x14ac:dyDescent="0.35">
      <c r="A34" s="46"/>
      <c r="B34" s="16"/>
      <c r="C34" s="16"/>
      <c r="D34" s="16"/>
      <c r="E34" s="16"/>
      <c r="F34" s="21"/>
    </row>
    <row r="35" spans="1:6" x14ac:dyDescent="0.35">
      <c r="A35" s="44" t="s">
        <v>34</v>
      </c>
      <c r="B35" s="16" t="s">
        <v>14</v>
      </c>
      <c r="C35" s="16">
        <v>20</v>
      </c>
      <c r="D35" s="16"/>
      <c r="E35" s="16">
        <v>5532</v>
      </c>
      <c r="F35" s="18">
        <v>28000</v>
      </c>
    </row>
    <row r="36" spans="1:6" x14ac:dyDescent="0.35">
      <c r="A36" s="45" t="s">
        <v>35</v>
      </c>
      <c r="B36" s="16" t="s">
        <v>14</v>
      </c>
      <c r="C36" s="16">
        <v>20</v>
      </c>
      <c r="D36" s="16"/>
      <c r="E36" s="16">
        <v>5539</v>
      </c>
      <c r="F36" s="18">
        <f>835000-50000</f>
        <v>785000</v>
      </c>
    </row>
    <row r="37" spans="1:6" s="19" customFormat="1" ht="13" x14ac:dyDescent="0.3">
      <c r="A37" s="44" t="s">
        <v>36</v>
      </c>
      <c r="B37" s="16" t="s">
        <v>14</v>
      </c>
      <c r="C37" s="16">
        <v>20</v>
      </c>
      <c r="D37" s="16"/>
      <c r="E37" s="16">
        <v>5540</v>
      </c>
      <c r="F37" s="18">
        <v>65000</v>
      </c>
    </row>
    <row r="38" spans="1:6" s="19" customFormat="1" ht="13" x14ac:dyDescent="0.3">
      <c r="A38" s="41"/>
      <c r="B38" s="7"/>
      <c r="C38" s="7"/>
      <c r="D38" s="7"/>
      <c r="E38" s="7"/>
      <c r="F38" s="11"/>
    </row>
    <row r="39" spans="1:6" s="19" customFormat="1" ht="13" x14ac:dyDescent="0.3">
      <c r="A39" s="47" t="s">
        <v>37</v>
      </c>
      <c r="B39" s="7"/>
      <c r="C39" s="7">
        <v>20</v>
      </c>
      <c r="D39" s="7" t="s">
        <v>38</v>
      </c>
      <c r="E39" s="7">
        <v>55</v>
      </c>
      <c r="F39" s="22">
        <v>1456998</v>
      </c>
    </row>
    <row r="40" spans="1:6" s="19" customFormat="1" x14ac:dyDescent="0.35">
      <c r="A40" s="13"/>
      <c r="B40" s="7"/>
      <c r="C40" s="7"/>
      <c r="D40" s="7"/>
      <c r="E40" s="7"/>
      <c r="F40" s="11"/>
    </row>
    <row r="41" spans="1:6" s="19" customFormat="1" ht="13" x14ac:dyDescent="0.3">
      <c r="A41" s="37" t="s">
        <v>9</v>
      </c>
      <c r="B41" s="7"/>
      <c r="C41" s="7"/>
      <c r="D41" s="7"/>
      <c r="E41" s="7"/>
      <c r="F41" s="22">
        <f>F42+F43</f>
        <v>712015.66599999997</v>
      </c>
    </row>
    <row r="42" spans="1:6" s="19" customFormat="1" ht="13" x14ac:dyDescent="0.3">
      <c r="A42" s="38" t="s">
        <v>39</v>
      </c>
      <c r="B42" s="7"/>
      <c r="C42" s="7">
        <v>20</v>
      </c>
      <c r="D42" s="7"/>
      <c r="E42" s="7">
        <v>15</v>
      </c>
      <c r="F42" s="12">
        <v>391475</v>
      </c>
    </row>
    <row r="43" spans="1:6" s="19" customFormat="1" ht="13" x14ac:dyDescent="0.3">
      <c r="A43" s="38" t="s">
        <v>40</v>
      </c>
      <c r="B43" s="7"/>
      <c r="C43" s="7">
        <v>10</v>
      </c>
      <c r="D43" s="7" t="s">
        <v>38</v>
      </c>
      <c r="E43" s="7">
        <v>601002</v>
      </c>
      <c r="F43" s="12">
        <v>320540.66599999997</v>
      </c>
    </row>
    <row r="44" spans="1:6" s="19" customFormat="1" ht="13" x14ac:dyDescent="0.3">
      <c r="A44" s="38"/>
      <c r="B44" s="7"/>
      <c r="C44" s="7"/>
      <c r="D44" s="7"/>
      <c r="E44" s="7"/>
      <c r="F44" s="11"/>
    </row>
    <row r="45" spans="1:6" s="19" customFormat="1" x14ac:dyDescent="0.35">
      <c r="A45" s="37" t="s">
        <v>41</v>
      </c>
      <c r="B45" s="7"/>
      <c r="C45" s="7"/>
      <c r="D45" s="7"/>
      <c r="E45" s="7"/>
      <c r="F45" s="23">
        <f>F46+F47</f>
        <v>2063649</v>
      </c>
    </row>
    <row r="46" spans="1:6" s="19" customFormat="1" ht="13" x14ac:dyDescent="0.3">
      <c r="A46" s="41" t="s">
        <v>42</v>
      </c>
      <c r="B46" s="7"/>
      <c r="C46" s="7">
        <v>20</v>
      </c>
      <c r="D46" s="7" t="s">
        <v>43</v>
      </c>
      <c r="E46" s="7">
        <v>15</v>
      </c>
      <c r="F46" s="12">
        <v>2063649</v>
      </c>
    </row>
    <row r="47" spans="1:6" s="19" customFormat="1" ht="13" x14ac:dyDescent="0.3">
      <c r="A47" s="41" t="s">
        <v>44</v>
      </c>
      <c r="B47" s="7"/>
      <c r="C47" s="7">
        <v>10</v>
      </c>
      <c r="D47" s="7"/>
      <c r="E47" s="7">
        <v>601002</v>
      </c>
      <c r="F47" s="11"/>
    </row>
    <row r="48" spans="1:6" s="24" customFormat="1" ht="13" x14ac:dyDescent="0.3">
      <c r="A48" s="41"/>
      <c r="B48" s="7"/>
      <c r="C48" s="7"/>
      <c r="D48" s="7"/>
      <c r="E48" s="7"/>
      <c r="F48" s="11"/>
    </row>
    <row r="49" spans="1:6" s="24" customFormat="1" ht="13" x14ac:dyDescent="0.3">
      <c r="A49" s="37" t="s">
        <v>45</v>
      </c>
      <c r="B49" s="7"/>
      <c r="C49" s="7"/>
      <c r="D49" s="7"/>
      <c r="E49" s="7"/>
      <c r="F49" s="22">
        <f>F50+F51+F52+F53+F54</f>
        <v>284000</v>
      </c>
    </row>
    <row r="50" spans="1:6" s="25" customFormat="1" x14ac:dyDescent="0.35">
      <c r="A50" s="41" t="s">
        <v>41</v>
      </c>
      <c r="B50" s="7" t="s">
        <v>14</v>
      </c>
      <c r="C50" s="7">
        <v>44</v>
      </c>
      <c r="D50" s="7" t="s">
        <v>43</v>
      </c>
      <c r="E50" s="7">
        <v>15</v>
      </c>
      <c r="F50" s="12">
        <v>20000</v>
      </c>
    </row>
    <row r="51" spans="1:6" s="25" customFormat="1" x14ac:dyDescent="0.35">
      <c r="A51" s="26" t="s">
        <v>17</v>
      </c>
      <c r="B51" s="7" t="s">
        <v>46</v>
      </c>
      <c r="C51" s="7">
        <v>44</v>
      </c>
      <c r="D51" s="48"/>
      <c r="E51" s="27">
        <v>50</v>
      </c>
      <c r="F51" s="12">
        <v>120000</v>
      </c>
    </row>
    <row r="52" spans="1:6" s="25" customFormat="1" x14ac:dyDescent="0.35">
      <c r="A52" s="26" t="s">
        <v>20</v>
      </c>
      <c r="B52" s="7" t="s">
        <v>14</v>
      </c>
      <c r="C52" s="7">
        <v>44</v>
      </c>
      <c r="D52" s="48"/>
      <c r="E52" s="27">
        <v>55</v>
      </c>
      <c r="F52" s="12">
        <v>127260</v>
      </c>
    </row>
    <row r="53" spans="1:6" s="25" customFormat="1" x14ac:dyDescent="0.35">
      <c r="A53" s="26" t="s">
        <v>9</v>
      </c>
      <c r="B53" s="7" t="s">
        <v>14</v>
      </c>
      <c r="C53" s="7">
        <v>10</v>
      </c>
      <c r="D53" s="48"/>
      <c r="E53" s="27">
        <v>601</v>
      </c>
      <c r="F53" s="12">
        <v>12740</v>
      </c>
    </row>
    <row r="54" spans="1:6" s="25" customFormat="1" x14ac:dyDescent="0.35">
      <c r="A54" s="41" t="s">
        <v>44</v>
      </c>
      <c r="B54" s="7" t="s">
        <v>14</v>
      </c>
      <c r="C54" s="7">
        <v>44</v>
      </c>
      <c r="D54" s="7"/>
      <c r="E54" s="7">
        <v>601002</v>
      </c>
      <c r="F54" s="12">
        <v>4000</v>
      </c>
    </row>
    <row r="55" spans="1:6" s="25" customFormat="1" x14ac:dyDescent="0.35">
      <c r="A55" s="41"/>
      <c r="B55" s="7"/>
      <c r="C55" s="7"/>
      <c r="D55" s="7"/>
      <c r="E55" s="7"/>
      <c r="F55" s="11"/>
    </row>
    <row r="56" spans="1:6" s="25" customFormat="1" x14ac:dyDescent="0.35">
      <c r="A56" s="49" t="s">
        <v>47</v>
      </c>
      <c r="B56" s="28" t="s">
        <v>14</v>
      </c>
      <c r="C56" s="28">
        <v>60</v>
      </c>
      <c r="D56" s="28"/>
      <c r="E56" s="28">
        <v>61</v>
      </c>
      <c r="F56" s="29">
        <v>257822</v>
      </c>
    </row>
    <row r="57" spans="1:6" s="25" customFormat="1" x14ac:dyDescent="0.35"/>
    <row r="58" spans="1:6" s="25" customFormat="1" x14ac:dyDescent="0.35"/>
    <row r="59" spans="1:6" s="25" customFormat="1" x14ac:dyDescent="0.35"/>
    <row r="60" spans="1:6" s="25" customFormat="1" x14ac:dyDescent="0.35"/>
    <row r="61" spans="1:6" s="25" customFormat="1" x14ac:dyDescent="0.35"/>
    <row r="62" spans="1:6" s="25" customFormat="1" x14ac:dyDescent="0.35"/>
    <row r="63" spans="1:6" s="25" customFormat="1" x14ac:dyDescent="0.35"/>
    <row r="64" spans="1:6" s="25" customFormat="1" x14ac:dyDescent="0.35"/>
    <row r="65" s="25" customFormat="1" x14ac:dyDescent="0.35"/>
    <row r="66" s="30" customFormat="1" x14ac:dyDescent="0.35"/>
    <row r="67" s="30" customFormat="1" x14ac:dyDescent="0.35"/>
    <row r="68" s="30" customFormat="1" x14ac:dyDescent="0.35"/>
    <row r="69" s="30" customFormat="1" x14ac:dyDescent="0.35"/>
    <row r="70" s="30" customFormat="1" x14ac:dyDescent="0.35"/>
    <row r="71" s="30" customFormat="1" x14ac:dyDescent="0.35"/>
    <row r="72" s="30" customFormat="1" x14ac:dyDescent="0.35"/>
    <row r="73" s="30" customFormat="1" x14ac:dyDescent="0.35"/>
    <row r="74" s="30" customFormat="1" x14ac:dyDescent="0.35"/>
    <row r="75" s="30" customFormat="1" x14ac:dyDescent="0.35"/>
    <row r="76" s="30" customFormat="1" x14ac:dyDescent="0.35"/>
    <row r="77" s="30" customFormat="1" x14ac:dyDescent="0.35"/>
    <row r="78" s="30" customFormat="1" x14ac:dyDescent="0.35"/>
    <row r="79" s="30" customFormat="1" x14ac:dyDescent="0.35"/>
    <row r="80" s="30" customFormat="1" x14ac:dyDescent="0.35"/>
    <row r="81" s="30" customFormat="1" x14ac:dyDescent="0.35"/>
    <row r="82" s="30" customFormat="1" x14ac:dyDescent="0.35"/>
    <row r="83" s="30" customFormat="1" x14ac:dyDescent="0.35"/>
    <row r="84" s="30" customFormat="1" x14ac:dyDescent="0.35"/>
    <row r="85" s="30" customFormat="1" x14ac:dyDescent="0.35"/>
    <row r="86" s="30" customFormat="1" x14ac:dyDescent="0.35"/>
    <row r="87" s="30" customFormat="1" x14ac:dyDescent="0.35"/>
    <row r="88" s="30" customFormat="1" x14ac:dyDescent="0.35"/>
    <row r="89" s="30" customFormat="1" x14ac:dyDescent="0.35"/>
    <row r="90" s="30" customFormat="1" x14ac:dyDescent="0.35"/>
    <row r="91" s="30" customFormat="1" x14ac:dyDescent="0.35"/>
    <row r="92" s="30" customFormat="1" x14ac:dyDescent="0.35"/>
    <row r="93" s="30" customFormat="1" x14ac:dyDescent="0.35"/>
    <row r="94" s="30" customFormat="1" x14ac:dyDescent="0.35"/>
    <row r="95" s="30" customFormat="1" x14ac:dyDescent="0.35"/>
    <row r="96" s="30" customFormat="1" x14ac:dyDescent="0.35"/>
    <row r="97" s="30" customFormat="1" x14ac:dyDescent="0.35"/>
    <row r="98" s="30" customFormat="1" x14ac:dyDescent="0.35"/>
    <row r="99" s="30" customFormat="1" x14ac:dyDescent="0.35"/>
    <row r="100" s="30" customFormat="1" x14ac:dyDescent="0.35"/>
    <row r="101" s="30" customFormat="1" x14ac:dyDescent="0.35"/>
    <row r="102" s="30" customFormat="1" x14ac:dyDescent="0.35"/>
    <row r="103" s="30" customFormat="1" x14ac:dyDescent="0.35"/>
    <row r="104" s="30" customFormat="1" x14ac:dyDescent="0.35"/>
    <row r="105" s="30" customFormat="1" x14ac:dyDescent="0.35"/>
    <row r="106" s="30" customFormat="1" x14ac:dyDescent="0.35"/>
    <row r="107" s="30" customFormat="1" x14ac:dyDescent="0.35"/>
    <row r="108" s="30" customFormat="1" x14ac:dyDescent="0.35"/>
    <row r="109" s="30" customFormat="1" x14ac:dyDescent="0.35"/>
    <row r="110" s="30" customFormat="1" x14ac:dyDescent="0.35"/>
    <row r="111" s="30" customFormat="1" x14ac:dyDescent="0.35"/>
    <row r="112" s="30" customFormat="1" x14ac:dyDescent="0.35"/>
    <row r="113" s="30" customFormat="1" x14ac:dyDescent="0.35"/>
    <row r="114" s="30" customFormat="1" x14ac:dyDescent="0.35"/>
    <row r="115" s="30" customFormat="1" x14ac:dyDescent="0.35"/>
    <row r="116" s="30" customFormat="1" x14ac:dyDescent="0.35"/>
    <row r="117" s="30" customFormat="1" x14ac:dyDescent="0.35"/>
    <row r="118" s="30" customFormat="1" x14ac:dyDescent="0.35"/>
    <row r="119" s="30" customFormat="1" x14ac:dyDescent="0.35"/>
    <row r="120" s="30" customFormat="1" x14ac:dyDescent="0.35"/>
    <row r="121" s="30" customFormat="1" x14ac:dyDescent="0.35"/>
    <row r="122" s="30" customFormat="1" x14ac:dyDescent="0.35"/>
    <row r="123" s="30" customFormat="1" x14ac:dyDescent="0.35"/>
    <row r="124" s="30" customFormat="1" x14ac:dyDescent="0.35"/>
    <row r="125" s="30" customFormat="1" x14ac:dyDescent="0.35"/>
    <row r="126" s="30" customFormat="1" x14ac:dyDescent="0.35"/>
    <row r="127" s="30" customFormat="1" x14ac:dyDescent="0.35"/>
    <row r="128" s="30" customFormat="1" x14ac:dyDescent="0.35"/>
    <row r="129" s="30" customFormat="1" x14ac:dyDescent="0.35"/>
    <row r="130" s="30" customFormat="1" x14ac:dyDescent="0.35"/>
    <row r="131" s="30" customFormat="1" x14ac:dyDescent="0.35"/>
    <row r="132" s="30" customFormat="1" x14ac:dyDescent="0.35"/>
    <row r="133" s="30" customFormat="1" x14ac:dyDescent="0.35"/>
    <row r="134" s="30" customFormat="1" x14ac:dyDescent="0.35"/>
    <row r="135" s="30" customFormat="1" x14ac:dyDescent="0.35"/>
    <row r="136" s="30" customFormat="1" x14ac:dyDescent="0.35"/>
    <row r="137" s="30" customFormat="1" x14ac:dyDescent="0.35"/>
    <row r="138" s="30" customFormat="1" x14ac:dyDescent="0.35"/>
    <row r="139" s="30" customFormat="1" x14ac:dyDescent="0.35"/>
    <row r="140" s="30" customFormat="1" x14ac:dyDescent="0.35"/>
    <row r="141" s="30" customFormat="1" x14ac:dyDescent="0.35"/>
    <row r="142" s="30" customFormat="1" x14ac:dyDescent="0.35"/>
    <row r="143" s="30" customFormat="1" x14ac:dyDescent="0.35"/>
    <row r="144" s="30" customFormat="1" x14ac:dyDescent="0.35"/>
    <row r="145" s="30" customFormat="1" x14ac:dyDescent="0.35"/>
    <row r="146" s="30" customFormat="1" x14ac:dyDescent="0.35"/>
    <row r="147" s="30" customFormat="1" x14ac:dyDescent="0.35"/>
    <row r="148" s="30" customFormat="1" x14ac:dyDescent="0.35"/>
    <row r="149" s="30" customFormat="1" x14ac:dyDescent="0.35"/>
    <row r="150" s="30" customFormat="1" x14ac:dyDescent="0.35"/>
    <row r="151" s="30" customFormat="1" x14ac:dyDescent="0.35"/>
    <row r="152" s="30" customFormat="1" x14ac:dyDescent="0.35"/>
    <row r="153" s="30" customFormat="1" x14ac:dyDescent="0.35"/>
    <row r="154" s="30" customFormat="1" x14ac:dyDescent="0.35"/>
    <row r="155" s="30" customFormat="1" x14ac:dyDescent="0.35"/>
    <row r="156" s="30" customFormat="1" x14ac:dyDescent="0.35"/>
    <row r="157" s="30" customFormat="1" x14ac:dyDescent="0.35"/>
    <row r="158" s="30" customFormat="1" x14ac:dyDescent="0.35"/>
    <row r="159" s="30" customFormat="1" x14ac:dyDescent="0.35"/>
    <row r="160" s="30" customFormat="1" x14ac:dyDescent="0.35"/>
    <row r="161" s="30" customFormat="1" x14ac:dyDescent="0.35"/>
    <row r="162" s="30" customFormat="1" x14ac:dyDescent="0.35"/>
    <row r="163" s="30" customFormat="1" x14ac:dyDescent="0.35"/>
    <row r="164" s="30" customFormat="1" x14ac:dyDescent="0.35"/>
    <row r="165" s="30" customFormat="1" x14ac:dyDescent="0.35"/>
    <row r="166" s="30" customFormat="1" x14ac:dyDescent="0.35"/>
    <row r="167" s="30" customFormat="1" x14ac:dyDescent="0.35"/>
  </sheetData>
  <pageMargins left="0.82677165354330717" right="0.23622047244094491" top="0.19685039370078741" bottom="0.15748031496062992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EKEI 24 EA JuM 29.12.24 KK 89</vt:lpstr>
      <vt:lpstr>'EKEI 24 EA JuM 29.12.24 KK 89'!Prindiala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 Prits</dc:creator>
  <cp:lastModifiedBy>Merilyn Pallas</cp:lastModifiedBy>
  <cp:lastPrinted>2025-01-07T10:00:09Z</cp:lastPrinted>
  <dcterms:created xsi:type="dcterms:W3CDTF">2024-12-17T15:57:57Z</dcterms:created>
  <dcterms:modified xsi:type="dcterms:W3CDTF">2025-01-07T10:00:15Z</dcterms:modified>
</cp:coreProperties>
</file>